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MORE ADVANCED ESTIMATOR" sheetId="4" r:id="rId1"/>
    <sheet name="EASY ESTIMATER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41" i="4" l="1"/>
  <c r="C40" i="4"/>
  <c r="C39" i="4"/>
  <c r="C38" i="4"/>
  <c r="C37" i="4"/>
  <c r="C36" i="4"/>
  <c r="B24" i="4"/>
  <c r="D24" i="4" s="1"/>
  <c r="F13" i="4"/>
  <c r="B7" i="4" s="1"/>
  <c r="B23" i="4"/>
  <c r="D23" i="4" s="1"/>
  <c r="B22" i="4"/>
  <c r="F29" i="4" s="1"/>
  <c r="D18" i="4"/>
  <c r="E18" i="4" s="1"/>
  <c r="C24" i="4" s="1"/>
  <c r="D17" i="4"/>
  <c r="E17" i="4" s="1"/>
  <c r="C23" i="4" s="1"/>
  <c r="D16" i="4"/>
  <c r="E16" i="4" s="1"/>
  <c r="C22" i="4" s="1"/>
  <c r="C13" i="4"/>
  <c r="C12" i="4"/>
  <c r="C11" i="4"/>
  <c r="D41" i="4"/>
  <c r="D40" i="4"/>
  <c r="D39" i="4"/>
  <c r="D38" i="4"/>
  <c r="D37" i="4"/>
  <c r="D36" i="4"/>
  <c r="A24" i="4"/>
  <c r="A31" i="4" s="1"/>
  <c r="A23" i="4"/>
  <c r="A30" i="4" s="1"/>
  <c r="A22" i="4"/>
  <c r="A29" i="4" s="1"/>
  <c r="A18" i="4"/>
  <c r="A17" i="4"/>
  <c r="A16" i="4"/>
  <c r="A10" i="1"/>
  <c r="D22" i="4" l="1"/>
  <c r="D25" i="4" s="1"/>
  <c r="F31" i="4"/>
  <c r="F30" i="4"/>
  <c r="E22" i="4"/>
  <c r="B31" i="4"/>
  <c r="C31" i="4" s="1"/>
  <c r="E31" i="4" s="1"/>
  <c r="E32" i="4" s="1"/>
  <c r="B25" i="4"/>
  <c r="E23" i="4"/>
  <c r="B30" i="4" s="1"/>
  <c r="C30" i="4" s="1"/>
  <c r="E30" i="4" s="1"/>
  <c r="B29" i="4"/>
  <c r="C29" i="4" s="1"/>
  <c r="E29" i="4" s="1"/>
  <c r="C25" i="4"/>
  <c r="D42" i="1"/>
  <c r="D41" i="1"/>
  <c r="D40" i="1"/>
  <c r="D39" i="1"/>
  <c r="D38" i="1"/>
  <c r="D37" i="1"/>
  <c r="D27" i="1"/>
  <c r="D26" i="1"/>
  <c r="D25" i="1"/>
  <c r="A27" i="1"/>
  <c r="A33" i="1" s="1"/>
  <c r="A26" i="1"/>
  <c r="A32" i="1" s="1"/>
  <c r="A25" i="1"/>
  <c r="A31" i="1" s="1"/>
  <c r="A21" i="1"/>
  <c r="A20" i="1"/>
  <c r="A19" i="1"/>
  <c r="B21" i="1"/>
  <c r="D21" i="1" s="1"/>
  <c r="B20" i="1"/>
  <c r="D20" i="1" s="1"/>
  <c r="B19" i="1"/>
  <c r="D19" i="1" s="1"/>
  <c r="D16" i="1"/>
  <c r="D15" i="1"/>
  <c r="D14" i="1"/>
  <c r="F32" i="4" l="1"/>
  <c r="E25" i="4"/>
  <c r="B32" i="4"/>
  <c r="C32" i="4" s="1"/>
  <c r="C21" i="1"/>
  <c r="C16" i="1"/>
  <c r="C20" i="1"/>
  <c r="E20" i="1" s="1"/>
  <c r="C19" i="1"/>
  <c r="C14" i="1"/>
  <c r="C15" i="1"/>
  <c r="E21" i="1" l="1"/>
  <c r="B27" i="1" s="1"/>
  <c r="E19" i="1"/>
  <c r="B25" i="1" s="1"/>
  <c r="B26" i="1"/>
  <c r="E25" i="1" l="1"/>
  <c r="C31" i="1" s="1"/>
  <c r="E27" i="1"/>
  <c r="C33" i="1" s="1"/>
  <c r="E26" i="1"/>
  <c r="C32" i="1" s="1"/>
</calcChain>
</file>

<file path=xl/comments1.xml><?xml version="1.0" encoding="utf-8"?>
<comments xmlns="http://schemas.openxmlformats.org/spreadsheetml/2006/main">
  <authors>
    <author>lshecter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lshecter:</t>
        </r>
        <r>
          <rPr>
            <sz val="9"/>
            <color indexed="81"/>
            <rFont val="Tahoma"/>
            <family val="2"/>
          </rPr>
          <t xml:space="preserve">
Taken from column F 14-16
</t>
        </r>
      </text>
    </comment>
  </commentList>
</comments>
</file>

<file path=xl/sharedStrings.xml><?xml version="1.0" encoding="utf-8"?>
<sst xmlns="http://schemas.openxmlformats.org/spreadsheetml/2006/main" count="114" uniqueCount="79">
  <si>
    <t xml:space="preserve"> </t>
  </si>
  <si>
    <t>NUMBER OF CAMP HOURS/DAY</t>
  </si>
  <si>
    <t>TOTAL STUDIO COST/DAY</t>
  </si>
  <si>
    <t>9AM- 12 NOON</t>
  </si>
  <si>
    <t>1PM-4PM</t>
  </si>
  <si>
    <t>9AM - 4PM</t>
  </si>
  <si>
    <t>NUMBER OF CHILDREN</t>
  </si>
  <si>
    <t>TOTAL SUPPLY COSTS</t>
  </si>
  <si>
    <t>COST PER CHILD/WEEK</t>
  </si>
  <si>
    <t>TOTAL TUITION PER CHILD</t>
  </si>
  <si>
    <t>STEP 1: ENTER COSTS THAT WILL CHANGE BASED ON YOUR STUDIO</t>
  </si>
  <si>
    <t>STUDIO COST PER HOUR (RENT, MORTGAGE)</t>
  </si>
  <si>
    <t>SUPPLY COSTS/CHILD PER WEEK</t>
  </si>
  <si>
    <t>TOTAL STUDIO COST/WEEK</t>
  </si>
  <si>
    <t>TOTAL HOURS PER WEEK</t>
  </si>
  <si>
    <t>PROFIT PER CHILD</t>
  </si>
  <si>
    <t>TIMES</t>
  </si>
  <si>
    <t>FOR EXAMPLE!! You can change this! BUT MUST INCLUDE AM AND PM</t>
  </si>
  <si>
    <t>STEP 1: COLORED BOXES YOU ENTER NUMBERS THAT WILL CHANGE</t>
  </si>
  <si>
    <t>STEP 2:  GREY BOXES AUTO CALCULATE</t>
  </si>
  <si>
    <t>COMPETITIVE CAMP COSTS</t>
  </si>
  <si>
    <t>COMPETITOR 1</t>
  </si>
  <si>
    <t>COMPETITOR 2</t>
  </si>
  <si>
    <t>COMPETITION COMPARISON</t>
  </si>
  <si>
    <t>MY TUITION</t>
  </si>
  <si>
    <t>COMPETITOR 3</t>
  </si>
  <si>
    <t>COMPETITOR 4</t>
  </si>
  <si>
    <t>COMPETITOR 5</t>
  </si>
  <si>
    <t>COMPETITOR 6</t>
  </si>
  <si>
    <t xml:space="preserve">HOW MUCH SHOULD YOU CHARGE FOR  TUITION?  DIRECTIONS:  </t>
  </si>
  <si>
    <t>STEP 5: TOTAL CAMPER COST- ADD THE DOLLAR PROFIT YOU WISH TO MAKE AND VIOLA:  TOTAL TUTUTION PER CHILD</t>
  </si>
  <si>
    <t>STEP 2: TOTAL CAMP COSTS-- PLEASE ENTER YOUR CAMP TIMES AND HOURS.  PLEASE USE EXACT TIME FORMAT AM/PM.</t>
  </si>
  <si>
    <t>TEACHER COST/HOUR</t>
  </si>
  <si>
    <t>TOTAL TEACHER COST/HOUR</t>
  </si>
  <si>
    <t>DIFFERENCE</t>
  </si>
  <si>
    <t>TEACHER COST/DAY</t>
  </si>
  <si>
    <t>TOTAL STUDIO + TEACHER COS PER WEEK</t>
  </si>
  <si>
    <t>TEACHER COST/WEEK</t>
  </si>
  <si>
    <t>TOTAL TEACHER+ STUDIO COST/WEEK</t>
  </si>
  <si>
    <t>STEP 3: TOTAL TEACHER AND STUDIO COSTS (WILL AUTO CALCULATE)</t>
  </si>
  <si>
    <t>NUMBER OF TEACHERS</t>
  </si>
  <si>
    <t>STEP 4:  ENTER THE NUMBER OF CHILDREN (AVERAGE) THAT YOU EXPECT. COST PER CHILD WILL AUTOMATICALLY CALCULATE</t>
  </si>
  <si>
    <t>CHILDREN PER TEACHER</t>
  </si>
  <si>
    <t>AVG.NUMBER OF TEACHERS/HOUR</t>
  </si>
  <si>
    <t>TOTAL COST OF TEACHERS/WEEK</t>
  </si>
  <si>
    <t>STEP 3: ENTER AN ESTIMATE OF CHILDREN EXPECTED.  NEXT, ADD THE  NUMBER OF CHILDREN/TEACHER.  COSTS WILL CALCULATE</t>
  </si>
  <si>
    <t>COST OF TEACHERS</t>
  </si>
  <si>
    <t>COST OF SUPPLIES</t>
  </si>
  <si>
    <t>COST OF STUDIO</t>
  </si>
  <si>
    <t>TOTALS</t>
  </si>
  <si>
    <t>NOTE: DO NOT NEED TO CALCULATE DUE TO OVER LAP</t>
  </si>
  <si>
    <t>9AM - 4PM (ONLY FULL DAY CHILDREN)</t>
  </si>
  <si>
    <t>TEACHER/SUPPLY/STUDIO COSTS  PER WEEK</t>
  </si>
  <si>
    <t xml:space="preserve"> AVERAGE AND TOTALS</t>
  </si>
  <si>
    <t>SUPPLIES/CHILD/WEEK</t>
  </si>
  <si>
    <t>MONTHLY STUDIO COSTS</t>
  </si>
  <si>
    <t>RENT</t>
  </si>
  <si>
    <t>ELECTRIC</t>
  </si>
  <si>
    <t>OFFICE STAFF</t>
  </si>
  <si>
    <t>WATER</t>
  </si>
  <si>
    <t>INSURANCE</t>
  </si>
  <si>
    <t xml:space="preserve">TOTAL </t>
  </si>
  <si>
    <t>ADVERTISING</t>
  </si>
  <si>
    <t>MISC</t>
  </si>
  <si>
    <t xml:space="preserve">HOW MUCH SHOULD YOU CHARGE FOR  TUITION?  </t>
  </si>
  <si>
    <t>TUITION /CHILD PER WEEK</t>
  </si>
  <si>
    <r>
      <t>STUDIO COSTS/HOUR</t>
    </r>
    <r>
      <rPr>
        <b/>
        <sz val="12"/>
        <color rgb="FFC00000"/>
        <rFont val="Calibri"/>
        <family val="2"/>
        <scheme val="minor"/>
      </rPr>
      <t>**</t>
    </r>
  </si>
  <si>
    <t>TOTAL PROFIT</t>
  </si>
  <si>
    <t>AVG COST PER CHILD</t>
  </si>
  <si>
    <r>
      <rPr>
        <b/>
        <sz val="15"/>
        <color theme="1"/>
        <rFont val="Calibri"/>
        <family val="2"/>
        <scheme val="minor"/>
      </rPr>
      <t>ENTER MONTHLY COSTS HERE</t>
    </r>
    <r>
      <rPr>
        <b/>
        <sz val="12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</t>
    </r>
    <r>
      <rPr>
        <sz val="11"/>
        <color rgb="FFC0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>HOURS COUNTED AT 160/MONTH</t>
    </r>
  </si>
  <si>
    <t>MY AVERAGE TUITION</t>
  </si>
  <si>
    <t>STEP 5: TOTAL CAMPER COST- ADD THE DOLLAR PROFIT YOU WISH TO MAKE AND VIOLA:  TOTAL TUTITION PER CHILD</t>
  </si>
  <si>
    <t xml:space="preserve">STEP 1: ENTER TEACHER COSTS AND SUPPLY COSTS. </t>
  </si>
  <si>
    <t>STEP 1A: ENTER STUDIO COSTS</t>
  </si>
  <si>
    <t>STEP 4:  ALL COSTS TOTALLED. Everything will auto calculate.</t>
  </si>
  <si>
    <r>
      <rPr>
        <b/>
        <sz val="11"/>
        <color rgb="FFC00000"/>
        <rFont val="Calibri"/>
        <family val="2"/>
        <scheme val="minor"/>
      </rPr>
      <t xml:space="preserve">EXAMPLE.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You can change this! BUT MUST INCLUDE AM AND PM FORMAT LIKE BELOW.</t>
    </r>
  </si>
  <si>
    <t>IMPORTANT: COLORED BOXES- YOU ENTER NUMBERS FOR YOUR STUDIO</t>
  </si>
  <si>
    <t>IMPORTANT:  GREY BOXES AUTO CALCULATE. DO NOT TOUCH THEM AS THEY HAVE FORUMLAS!!</t>
  </si>
  <si>
    <t>STEP 2: ENTER YOUR CAMP TIMES AND HOURS.   USE EXACT TIME FORMAT AS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</si>
</sst>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5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FCDCE4"/>
        <bgColor indexed="64"/>
      </patternFill>
    </fill>
    <fill>
      <patternFill patternType="solid">
        <fgColor rgb="FFCFF8FD"/>
        <bgColor indexed="64"/>
      </patternFill>
    </fill>
    <fill>
      <patternFill patternType="solid">
        <fgColor rgb="FFC0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0" xfId="0" applyBorder="1"/>
    <xf numFmtId="44" fontId="0" fillId="2" borderId="0" xfId="2" applyFont="1" applyFill="1" applyBorder="1"/>
    <xf numFmtId="9" fontId="0" fillId="2" borderId="0" xfId="3" applyFont="1" applyFill="1" applyBorder="1"/>
    <xf numFmtId="0" fontId="3" fillId="2" borderId="4" xfId="0" applyFont="1" applyFill="1" applyBorder="1"/>
    <xf numFmtId="0" fontId="0" fillId="2" borderId="8" xfId="0" applyFill="1" applyBorder="1"/>
    <xf numFmtId="0" fontId="0" fillId="2" borderId="5" xfId="0" applyFill="1" applyBorder="1"/>
    <xf numFmtId="0" fontId="0" fillId="3" borderId="13" xfId="0" applyFill="1" applyBorder="1"/>
    <xf numFmtId="44" fontId="0" fillId="3" borderId="13" xfId="2" applyFont="1" applyFill="1" applyBorder="1"/>
    <xf numFmtId="0" fontId="0" fillId="2" borderId="17" xfId="0" applyFill="1" applyBorder="1"/>
    <xf numFmtId="0" fontId="0" fillId="2" borderId="19" xfId="0" applyFill="1" applyBorder="1"/>
    <xf numFmtId="0" fontId="0" fillId="3" borderId="14" xfId="0" applyFill="1" applyBorder="1"/>
    <xf numFmtId="0" fontId="3" fillId="3" borderId="15" xfId="0" applyFont="1" applyFill="1" applyBorder="1"/>
    <xf numFmtId="0" fontId="3" fillId="3" borderId="16" xfId="0" applyFont="1" applyFill="1" applyBorder="1"/>
    <xf numFmtId="16" fontId="0" fillId="3" borderId="17" xfId="0" applyNumberFormat="1" applyFill="1" applyBorder="1"/>
    <xf numFmtId="44" fontId="0" fillId="3" borderId="18" xfId="2" applyFont="1" applyFill="1" applyBorder="1"/>
    <xf numFmtId="0" fontId="0" fillId="3" borderId="17" xfId="0" applyFill="1" applyBorder="1"/>
    <xf numFmtId="0" fontId="0" fillId="3" borderId="19" xfId="0" applyFill="1" applyBorder="1"/>
    <xf numFmtId="0" fontId="0" fillId="3" borderId="20" xfId="0" applyFill="1" applyBorder="1"/>
    <xf numFmtId="44" fontId="0" fillId="3" borderId="20" xfId="2" applyFont="1" applyFill="1" applyBorder="1"/>
    <xf numFmtId="44" fontId="0" fillId="3" borderId="21" xfId="2" applyFont="1" applyFill="1" applyBorder="1"/>
    <xf numFmtId="0" fontId="3" fillId="4" borderId="22" xfId="0" applyFont="1" applyFill="1" applyBorder="1"/>
    <xf numFmtId="44" fontId="0" fillId="4" borderId="23" xfId="0" applyNumberFormat="1" applyFill="1" applyBorder="1"/>
    <xf numFmtId="44" fontId="0" fillId="4" borderId="24" xfId="0" applyNumberFormat="1" applyFill="1" applyBorder="1"/>
    <xf numFmtId="44" fontId="0" fillId="3" borderId="13" xfId="0" applyNumberFormat="1" applyFill="1" applyBorder="1"/>
    <xf numFmtId="44" fontId="0" fillId="3" borderId="20" xfId="0" applyNumberFormat="1" applyFill="1" applyBorder="1"/>
    <xf numFmtId="0" fontId="0" fillId="2" borderId="0" xfId="0" applyFill="1"/>
    <xf numFmtId="0" fontId="3" fillId="2" borderId="9" xfId="0" applyFont="1" applyFill="1" applyBorder="1"/>
    <xf numFmtId="0" fontId="4" fillId="6" borderId="15" xfId="0" applyFont="1" applyFill="1" applyBorder="1"/>
    <xf numFmtId="164" fontId="0" fillId="6" borderId="13" xfId="1" applyNumberFormat="1" applyFont="1" applyFill="1" applyBorder="1"/>
    <xf numFmtId="164" fontId="0" fillId="6" borderId="20" xfId="1" applyNumberFormat="1" applyFont="1" applyFill="1" applyBorder="1"/>
    <xf numFmtId="44" fontId="0" fillId="6" borderId="12" xfId="2" applyFont="1" applyFill="1" applyBorder="1"/>
    <xf numFmtId="44" fontId="0" fillId="8" borderId="12" xfId="2" applyFont="1" applyFill="1" applyBorder="1"/>
    <xf numFmtId="0" fontId="4" fillId="2" borderId="14" xfId="0" applyFont="1" applyFill="1" applyBorder="1" applyAlignment="1">
      <alignment wrapText="1"/>
    </xf>
    <xf numFmtId="0" fontId="4" fillId="8" borderId="26" xfId="0" applyFont="1" applyFill="1" applyBorder="1" applyAlignment="1">
      <alignment wrapText="1"/>
    </xf>
    <xf numFmtId="44" fontId="2" fillId="8" borderId="27" xfId="2" applyFont="1" applyFill="1" applyBorder="1"/>
    <xf numFmtId="44" fontId="2" fillId="8" borderId="28" xfId="2" applyFont="1" applyFill="1" applyBorder="1"/>
    <xf numFmtId="0" fontId="5" fillId="2" borderId="2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4" fontId="2" fillId="5" borderId="13" xfId="2" applyFont="1" applyFill="1" applyBorder="1"/>
    <xf numFmtId="44" fontId="2" fillId="7" borderId="13" xfId="2" applyFont="1" applyFill="1" applyBorder="1"/>
    <xf numFmtId="9" fontId="0" fillId="2" borderId="9" xfId="3" applyFont="1" applyFill="1" applyBorder="1"/>
    <xf numFmtId="44" fontId="0" fillId="2" borderId="18" xfId="0" applyNumberFormat="1" applyFill="1" applyBorder="1"/>
    <xf numFmtId="44" fontId="2" fillId="7" borderId="20" xfId="2" applyFont="1" applyFill="1" applyBorder="1"/>
    <xf numFmtId="44" fontId="0" fillId="2" borderId="21" xfId="0" applyNumberFormat="1" applyFill="1" applyBorder="1"/>
    <xf numFmtId="0" fontId="8" fillId="6" borderId="10" xfId="0" applyFont="1" applyFill="1" applyBorder="1"/>
    <xf numFmtId="44" fontId="9" fillId="6" borderId="11" xfId="2" applyFont="1" applyFill="1" applyBorder="1"/>
    <xf numFmtId="0" fontId="9" fillId="6" borderId="11" xfId="0" applyFont="1" applyFill="1" applyBorder="1"/>
    <xf numFmtId="0" fontId="8" fillId="6" borderId="1" xfId="0" applyFont="1" applyFill="1" applyBorder="1"/>
    <xf numFmtId="0" fontId="8" fillId="7" borderId="1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4" fillId="7" borderId="2" xfId="0" applyFont="1" applyFill="1" applyBorder="1"/>
    <xf numFmtId="0" fontId="4" fillId="5" borderId="3" xfId="0" applyFont="1" applyFill="1" applyBorder="1"/>
    <xf numFmtId="44" fontId="2" fillId="5" borderId="20" xfId="2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8" fillId="8" borderId="10" xfId="0" applyFont="1" applyFill="1" applyBorder="1"/>
    <xf numFmtId="44" fontId="3" fillId="7" borderId="12" xfId="2" applyFont="1" applyFill="1" applyBorder="1"/>
    <xf numFmtId="44" fontId="0" fillId="3" borderId="29" xfId="2" applyFont="1" applyFill="1" applyBorder="1"/>
    <xf numFmtId="0" fontId="4" fillId="7" borderId="15" xfId="0" applyFont="1" applyFill="1" applyBorder="1"/>
    <xf numFmtId="16" fontId="4" fillId="2" borderId="30" xfId="0" applyNumberFormat="1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44" fontId="0" fillId="3" borderId="31" xfId="2" applyFont="1" applyFill="1" applyBorder="1"/>
    <xf numFmtId="44" fontId="0" fillId="3" borderId="32" xfId="2" applyFont="1" applyFill="1" applyBorder="1"/>
    <xf numFmtId="44" fontId="0" fillId="3" borderId="33" xfId="2" applyFont="1" applyFill="1" applyBorder="1"/>
    <xf numFmtId="164" fontId="3" fillId="7" borderId="13" xfId="1" applyNumberFormat="1" applyFont="1" applyFill="1" applyBorder="1"/>
    <xf numFmtId="164" fontId="0" fillId="7" borderId="13" xfId="1" applyNumberFormat="1" applyFont="1" applyFill="1" applyBorder="1"/>
    <xf numFmtId="0" fontId="3" fillId="2" borderId="6" xfId="0" applyFont="1" applyFill="1" applyBorder="1" applyAlignment="1"/>
    <xf numFmtId="164" fontId="0" fillId="7" borderId="20" xfId="1" applyNumberFormat="1" applyFont="1" applyFill="1" applyBorder="1"/>
    <xf numFmtId="0" fontId="0" fillId="3" borderId="18" xfId="0" applyFill="1" applyBorder="1"/>
    <xf numFmtId="0" fontId="0" fillId="3" borderId="21" xfId="0" applyFill="1" applyBorder="1"/>
    <xf numFmtId="0" fontId="3" fillId="3" borderId="16" xfId="0" applyFont="1" applyFill="1" applyBorder="1" applyAlignment="1">
      <alignment horizontal="right" wrapText="1"/>
    </xf>
    <xf numFmtId="44" fontId="3" fillId="2" borderId="8" xfId="2" applyFont="1" applyFill="1" applyBorder="1" applyAlignment="1">
      <alignment horizontal="left" indent="2"/>
    </xf>
    <xf numFmtId="164" fontId="0" fillId="3" borderId="13" xfId="1" applyNumberFormat="1" applyFont="1" applyFill="1" applyBorder="1"/>
    <xf numFmtId="164" fontId="0" fillId="3" borderId="20" xfId="1" applyNumberFormat="1" applyFont="1" applyFill="1" applyBorder="1"/>
    <xf numFmtId="0" fontId="3" fillId="3" borderId="19" xfId="0" applyFont="1" applyFill="1" applyBorder="1"/>
    <xf numFmtId="0" fontId="0" fillId="2" borderId="9" xfId="0" applyFill="1" applyBorder="1" applyAlignment="1">
      <alignment wrapText="1"/>
    </xf>
    <xf numFmtId="0" fontId="3" fillId="3" borderId="15" xfId="0" applyFont="1" applyFill="1" applyBorder="1" applyAlignment="1">
      <alignment horizontal="center" wrapText="1"/>
    </xf>
    <xf numFmtId="44" fontId="3" fillId="3" borderId="12" xfId="2" applyFont="1" applyFill="1" applyBorder="1" applyAlignment="1">
      <alignment horizontal="left" indent="15"/>
    </xf>
    <xf numFmtId="0" fontId="11" fillId="3" borderId="10" xfId="0" applyFont="1" applyFill="1" applyBorder="1" applyAlignment="1">
      <alignment horizontal="left" vertical="center" wrapText="1"/>
    </xf>
    <xf numFmtId="165" fontId="0" fillId="3" borderId="18" xfId="2" applyNumberFormat="1" applyFont="1" applyFill="1" applyBorder="1" applyAlignment="1">
      <alignment horizontal="left" indent="10"/>
    </xf>
    <xf numFmtId="165" fontId="0" fillId="3" borderId="21" xfId="2" applyNumberFormat="1" applyFont="1" applyFill="1" applyBorder="1" applyAlignment="1">
      <alignment horizontal="left" indent="10"/>
    </xf>
    <xf numFmtId="165" fontId="0" fillId="3" borderId="13" xfId="2" applyNumberFormat="1" applyFont="1" applyFill="1" applyBorder="1" applyAlignment="1">
      <alignment horizontal="left" indent="10"/>
    </xf>
    <xf numFmtId="165" fontId="0" fillId="3" borderId="13" xfId="2" applyNumberFormat="1" applyFont="1" applyFill="1" applyBorder="1" applyAlignment="1">
      <alignment horizontal="left" indent="4"/>
    </xf>
    <xf numFmtId="165" fontId="0" fillId="3" borderId="20" xfId="2" applyNumberFormat="1" applyFont="1" applyFill="1" applyBorder="1" applyAlignment="1">
      <alignment horizontal="left" indent="10"/>
    </xf>
    <xf numFmtId="165" fontId="0" fillId="3" borderId="20" xfId="2" applyNumberFormat="1" applyFont="1" applyFill="1" applyBorder="1" applyAlignment="1">
      <alignment horizontal="left" indent="4"/>
    </xf>
    <xf numFmtId="0" fontId="5" fillId="2" borderId="38" xfId="0" applyFont="1" applyFill="1" applyBorder="1" applyAlignment="1">
      <alignment vertical="top"/>
    </xf>
    <xf numFmtId="0" fontId="3" fillId="2" borderId="39" xfId="0" applyFont="1" applyFill="1" applyBorder="1" applyAlignment="1">
      <alignment horizontal="left"/>
    </xf>
    <xf numFmtId="0" fontId="0" fillId="2" borderId="39" xfId="0" applyFill="1" applyBorder="1"/>
    <xf numFmtId="0" fontId="0" fillId="2" borderId="40" xfId="0" applyFill="1" applyBorder="1"/>
    <xf numFmtId="16" fontId="15" fillId="2" borderId="30" xfId="0" applyNumberFormat="1" applyFont="1" applyFill="1" applyBorder="1"/>
    <xf numFmtId="0" fontId="15" fillId="2" borderId="27" xfId="0" applyFont="1" applyFill="1" applyBorder="1"/>
    <xf numFmtId="0" fontId="15" fillId="2" borderId="28" xfId="0" applyFont="1" applyFill="1" applyBorder="1"/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left"/>
    </xf>
    <xf numFmtId="0" fontId="5" fillId="2" borderId="5" xfId="0" applyFont="1" applyFill="1" applyBorder="1" applyAlignment="1"/>
    <xf numFmtId="0" fontId="10" fillId="3" borderId="3" xfId="0" applyFont="1" applyFill="1" applyBorder="1"/>
    <xf numFmtId="44" fontId="16" fillId="3" borderId="13" xfId="2" applyFont="1" applyFill="1" applyBorder="1"/>
    <xf numFmtId="0" fontId="12" fillId="3" borderId="26" xfId="0" applyFont="1" applyFill="1" applyBorder="1" applyAlignment="1">
      <alignment wrapText="1"/>
    </xf>
    <xf numFmtId="0" fontId="12" fillId="3" borderId="22" xfId="0" applyFont="1" applyFill="1" applyBorder="1" applyAlignment="1">
      <alignment horizontal="right" wrapText="1"/>
    </xf>
    <xf numFmtId="44" fontId="12" fillId="3" borderId="27" xfId="0" applyNumberFormat="1" applyFont="1" applyFill="1" applyBorder="1"/>
    <xf numFmtId="44" fontId="12" fillId="3" borderId="23" xfId="0" applyNumberFormat="1" applyFont="1" applyFill="1" applyBorder="1"/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21" fillId="2" borderId="39" xfId="0" applyFont="1" applyFill="1" applyBorder="1" applyAlignment="1">
      <alignment horizontal="left"/>
    </xf>
    <xf numFmtId="0" fontId="22" fillId="2" borderId="39" xfId="0" applyFont="1" applyFill="1" applyBorder="1" applyAlignment="1">
      <alignment horizontal="left"/>
    </xf>
    <xf numFmtId="0" fontId="3" fillId="3" borderId="34" xfId="0" applyFont="1" applyFill="1" applyBorder="1"/>
    <xf numFmtId="44" fontId="0" fillId="3" borderId="35" xfId="2" applyFont="1" applyFill="1" applyBorder="1"/>
    <xf numFmtId="0" fontId="0" fillId="3" borderId="26" xfId="0" applyFill="1" applyBorder="1"/>
    <xf numFmtId="16" fontId="0" fillId="3" borderId="27" xfId="0" applyNumberFormat="1" applyFill="1" applyBorder="1"/>
    <xf numFmtId="0" fontId="0" fillId="3" borderId="27" xfId="0" applyFill="1" applyBorder="1"/>
    <xf numFmtId="0" fontId="0" fillId="3" borderId="28" xfId="0" applyFill="1" applyBorder="1"/>
    <xf numFmtId="0" fontId="3" fillId="3" borderId="44" xfId="0" applyFont="1" applyFill="1" applyBorder="1" applyAlignment="1">
      <alignment horizontal="right" wrapText="1"/>
    </xf>
    <xf numFmtId="43" fontId="0" fillId="3" borderId="45" xfId="1" applyFont="1" applyFill="1" applyBorder="1"/>
    <xf numFmtId="43" fontId="0" fillId="3" borderId="46" xfId="1" applyFont="1" applyFill="1" applyBorder="1"/>
    <xf numFmtId="0" fontId="3" fillId="3" borderId="4" xfId="0" applyFont="1" applyFill="1" applyBorder="1"/>
    <xf numFmtId="44" fontId="0" fillId="3" borderId="18" xfId="0" applyNumberFormat="1" applyFill="1" applyBorder="1"/>
    <xf numFmtId="44" fontId="0" fillId="3" borderId="21" xfId="0" applyNumberFormat="1" applyFill="1" applyBorder="1"/>
    <xf numFmtId="0" fontId="13" fillId="7" borderId="14" xfId="0" applyFont="1" applyFill="1" applyBorder="1"/>
    <xf numFmtId="165" fontId="15" fillId="7" borderId="16" xfId="2" applyNumberFormat="1" applyFont="1" applyFill="1" applyBorder="1"/>
    <xf numFmtId="165" fontId="14" fillId="7" borderId="18" xfId="2" applyNumberFormat="1" applyFont="1" applyFill="1" applyBorder="1"/>
    <xf numFmtId="165" fontId="14" fillId="7" borderId="36" xfId="2" applyNumberFormat="1" applyFont="1" applyFill="1" applyBorder="1"/>
    <xf numFmtId="165" fontId="15" fillId="7" borderId="21" xfId="0" applyNumberFormat="1" applyFont="1" applyFill="1" applyBorder="1"/>
    <xf numFmtId="0" fontId="10" fillId="7" borderId="19" xfId="0" applyFont="1" applyFill="1" applyBorder="1"/>
    <xf numFmtId="0" fontId="10" fillId="7" borderId="17" xfId="0" applyFont="1" applyFill="1" applyBorder="1" applyAlignment="1"/>
    <xf numFmtId="0" fontId="10" fillId="7" borderId="37" xfId="0" applyFont="1" applyFill="1" applyBorder="1" applyAlignment="1"/>
    <xf numFmtId="0" fontId="23" fillId="9" borderId="10" xfId="0" applyFont="1" applyFill="1" applyBorder="1" applyAlignment="1">
      <alignment horizontal="left" vertical="center" wrapText="1"/>
    </xf>
    <xf numFmtId="44" fontId="17" fillId="9" borderId="12" xfId="2" applyFont="1" applyFill="1" applyBorder="1" applyAlignment="1">
      <alignment horizontal="left" indent="15"/>
    </xf>
    <xf numFmtId="0" fontId="23" fillId="9" borderId="10" xfId="0" applyFont="1" applyFill="1" applyBorder="1" applyAlignment="1">
      <alignment wrapText="1"/>
    </xf>
    <xf numFmtId="165" fontId="18" fillId="9" borderId="12" xfId="2" applyNumberFormat="1" applyFont="1" applyFill="1" applyBorder="1" applyAlignment="1">
      <alignment horizontal="left" indent="13"/>
    </xf>
    <xf numFmtId="0" fontId="23" fillId="9" borderId="1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/>
    </xf>
    <xf numFmtId="44" fontId="13" fillId="3" borderId="28" xfId="0" applyNumberFormat="1" applyFont="1" applyFill="1" applyBorder="1"/>
    <xf numFmtId="44" fontId="15" fillId="3" borderId="20" xfId="0" applyNumberFormat="1" applyFont="1" applyFill="1" applyBorder="1"/>
    <xf numFmtId="44" fontId="15" fillId="3" borderId="35" xfId="2" applyFont="1" applyFill="1" applyBorder="1"/>
    <xf numFmtId="44" fontId="16" fillId="3" borderId="20" xfId="2" applyFont="1" applyFill="1" applyBorder="1"/>
    <xf numFmtId="0" fontId="0" fillId="0" borderId="47" xfId="0" applyBorder="1"/>
    <xf numFmtId="44" fontId="17" fillId="9" borderId="48" xfId="2" applyFont="1" applyFill="1" applyBorder="1"/>
    <xf numFmtId="44" fontId="17" fillId="9" borderId="49" xfId="2" applyFont="1" applyFill="1" applyBorder="1"/>
    <xf numFmtId="44" fontId="17" fillId="9" borderId="51" xfId="2" applyFont="1" applyFill="1" applyBorder="1"/>
    <xf numFmtId="0" fontId="17" fillId="9" borderId="50" xfId="0" applyFont="1" applyFill="1" applyBorder="1"/>
    <xf numFmtId="44" fontId="12" fillId="3" borderId="53" xfId="0" applyNumberFormat="1" applyFont="1" applyFill="1" applyBorder="1"/>
    <xf numFmtId="44" fontId="23" fillId="9" borderId="52" xfId="0" applyNumberFormat="1" applyFont="1" applyFill="1" applyBorder="1"/>
    <xf numFmtId="44" fontId="15" fillId="9" borderId="52" xfId="2" applyFont="1" applyFill="1" applyBorder="1"/>
    <xf numFmtId="44" fontId="17" fillId="9" borderId="11" xfId="2" applyFont="1" applyFill="1" applyBorder="1"/>
    <xf numFmtId="44" fontId="17" fillId="9" borderId="54" xfId="2" applyFont="1" applyFill="1" applyBorder="1"/>
    <xf numFmtId="0" fontId="17" fillId="9" borderId="55" xfId="0" applyFont="1" applyFill="1" applyBorder="1" applyAlignment="1">
      <alignment wrapText="1"/>
    </xf>
    <xf numFmtId="164" fontId="17" fillId="9" borderId="56" xfId="1" applyNumberFormat="1" applyFont="1" applyFill="1" applyBorder="1"/>
    <xf numFmtId="164" fontId="17" fillId="9" borderId="57" xfId="1" applyNumberFormat="1" applyFont="1" applyFill="1" applyBorder="1"/>
    <xf numFmtId="0" fontId="23" fillId="9" borderId="2" xfId="0" applyFont="1" applyFill="1" applyBorder="1"/>
    <xf numFmtId="0" fontId="23" fillId="9" borderId="58" xfId="0" applyFont="1" applyFill="1" applyBorder="1"/>
    <xf numFmtId="0" fontId="17" fillId="9" borderId="59" xfId="0" applyFont="1" applyFill="1" applyBorder="1"/>
    <xf numFmtId="164" fontId="17" fillId="9" borderId="5" xfId="1" applyNumberFormat="1" applyFont="1" applyFill="1" applyBorder="1"/>
    <xf numFmtId="0" fontId="17" fillId="9" borderId="60" xfId="0" applyFont="1" applyFill="1" applyBorder="1"/>
    <xf numFmtId="164" fontId="17" fillId="9" borderId="49" xfId="1" applyNumberFormat="1" applyFont="1" applyFill="1" applyBorder="1"/>
    <xf numFmtId="164" fontId="17" fillId="9" borderId="51" xfId="1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41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CDCE4"/>
      <color rgb="FFFF66CC"/>
      <color rgb="FFEEDDFF"/>
      <color rgb="FFCFF8F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57151</xdr:rowOff>
    </xdr:from>
    <xdr:to>
      <xdr:col>0</xdr:col>
      <xdr:colOff>2276475</xdr:colOff>
      <xdr:row>2</xdr:row>
      <xdr:rowOff>480340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7151"/>
          <a:ext cx="2276474" cy="966114"/>
        </a:xfrm>
        <a:prstGeom prst="rect">
          <a:avLst/>
        </a:prstGeom>
      </xdr:spPr>
    </xdr:pic>
    <xdr:clientData/>
  </xdr:twoCellAnchor>
  <xdr:twoCellAnchor editAs="oneCell">
    <xdr:from>
      <xdr:col>3</xdr:col>
      <xdr:colOff>1419226</xdr:colOff>
      <xdr:row>3</xdr:row>
      <xdr:rowOff>76200</xdr:rowOff>
    </xdr:from>
    <xdr:to>
      <xdr:col>4</xdr:col>
      <xdr:colOff>180976</xdr:colOff>
      <xdr:row>3</xdr:row>
      <xdr:rowOff>245910</xdr:rowOff>
    </xdr:to>
    <xdr:pic>
      <xdr:nvPicPr>
        <xdr:cNvPr id="3" name="Picture 2" descr="http://i.stack.imgur.com/xR25d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389" t="76598"/>
        <a:stretch/>
      </xdr:blipFill>
      <xdr:spPr bwMode="auto">
        <a:xfrm>
          <a:off x="7543801" y="1162050"/>
          <a:ext cx="323850" cy="16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1951935</xdr:colOff>
      <xdr:row>3</xdr:row>
      <xdr:rowOff>200797</xdr:rowOff>
    </xdr:from>
    <xdr:to>
      <xdr:col>2</xdr:col>
      <xdr:colOff>383560</xdr:colOff>
      <xdr:row>3</xdr:row>
      <xdr:rowOff>427116</xdr:rowOff>
    </xdr:to>
    <xdr:pic>
      <xdr:nvPicPr>
        <xdr:cNvPr id="5" name="Picture 4" descr="http://i.stack.imgur.com/xR25d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389" t="76598"/>
        <a:stretch/>
      </xdr:blipFill>
      <xdr:spPr bwMode="auto">
        <a:xfrm rot="19912287">
          <a:off x="4599885" y="1286647"/>
          <a:ext cx="431875" cy="226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1800225</xdr:colOff>
      <xdr:row>9</xdr:row>
      <xdr:rowOff>38100</xdr:rowOff>
    </xdr:from>
    <xdr:to>
      <xdr:col>2</xdr:col>
      <xdr:colOff>0</xdr:colOff>
      <xdr:row>9</xdr:row>
      <xdr:rowOff>333375</xdr:rowOff>
    </xdr:to>
    <xdr:sp macro="" textlink="">
      <xdr:nvSpPr>
        <xdr:cNvPr id="6" name="Right Arrow 5"/>
        <xdr:cNvSpPr/>
      </xdr:nvSpPr>
      <xdr:spPr>
        <a:xfrm rot="5400000">
          <a:off x="4400550" y="2828925"/>
          <a:ext cx="295275" cy="200025"/>
        </a:xfrm>
        <a:prstGeom prst="rightArrow">
          <a:avLst/>
        </a:prstGeom>
        <a:solidFill>
          <a:srgbClr val="A42414"/>
        </a:solidFill>
        <a:ln>
          <a:solidFill>
            <a:schemeClr val="tx1"/>
          </a:solidFill>
        </a:ln>
      </xdr:spPr>
      <xdr:style>
        <a:lnRef idx="3">
          <a:schemeClr val="lt1">
            <a:hueOff val="0"/>
            <a:satOff val="0"/>
            <a:lumOff val="0"/>
            <a:alphaOff val="0"/>
          </a:schemeClr>
        </a:lnRef>
        <a:fillRef idx="1">
          <a:schemeClr val="accent2">
            <a:hueOff val="0"/>
            <a:satOff val="0"/>
            <a:lumOff val="0"/>
            <a:alphaOff val="0"/>
          </a:schemeClr>
        </a:fillRef>
        <a:effectRef idx="1">
          <a:schemeClr val="accent2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0</xdr:col>
      <xdr:colOff>2324100</xdr:colOff>
      <xdr:row>5</xdr:row>
      <xdr:rowOff>0</xdr:rowOff>
    </xdr:from>
    <xdr:to>
      <xdr:col>0</xdr:col>
      <xdr:colOff>2524125</xdr:colOff>
      <xdr:row>6</xdr:row>
      <xdr:rowOff>57150</xdr:rowOff>
    </xdr:to>
    <xdr:sp macro="" textlink="">
      <xdr:nvSpPr>
        <xdr:cNvPr id="7" name="Right Arrow 6"/>
        <xdr:cNvSpPr/>
      </xdr:nvSpPr>
      <xdr:spPr>
        <a:xfrm rot="5400000">
          <a:off x="2276475" y="1847850"/>
          <a:ext cx="295275" cy="200025"/>
        </a:xfrm>
        <a:prstGeom prst="rightArrow">
          <a:avLst/>
        </a:prstGeom>
        <a:solidFill>
          <a:srgbClr val="A42414"/>
        </a:solidFill>
        <a:ln>
          <a:solidFill>
            <a:schemeClr val="tx1"/>
          </a:solidFill>
        </a:ln>
      </xdr:spPr>
      <xdr:style>
        <a:lnRef idx="3">
          <a:schemeClr val="lt1">
            <a:hueOff val="0"/>
            <a:satOff val="0"/>
            <a:lumOff val="0"/>
            <a:alphaOff val="0"/>
          </a:schemeClr>
        </a:lnRef>
        <a:fillRef idx="1">
          <a:schemeClr val="accent2">
            <a:hueOff val="0"/>
            <a:satOff val="0"/>
            <a:lumOff val="0"/>
            <a:alphaOff val="0"/>
          </a:schemeClr>
        </a:fillRef>
        <a:effectRef idx="1">
          <a:schemeClr val="accent2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</xdr:col>
      <xdr:colOff>1790699</xdr:colOff>
      <xdr:row>5</xdr:row>
      <xdr:rowOff>0</xdr:rowOff>
    </xdr:from>
    <xdr:to>
      <xdr:col>2</xdr:col>
      <xdr:colOff>1981197</xdr:colOff>
      <xdr:row>5</xdr:row>
      <xdr:rowOff>228601</xdr:rowOff>
    </xdr:to>
    <xdr:sp macro="" textlink="">
      <xdr:nvSpPr>
        <xdr:cNvPr id="9" name="Right Arrow 8"/>
        <xdr:cNvSpPr/>
      </xdr:nvSpPr>
      <xdr:spPr>
        <a:xfrm rot="5400000">
          <a:off x="6419847" y="1819277"/>
          <a:ext cx="228601" cy="190498"/>
        </a:xfrm>
        <a:prstGeom prst="rightArrow">
          <a:avLst/>
        </a:prstGeom>
        <a:solidFill>
          <a:srgbClr val="A42414"/>
        </a:solidFill>
        <a:ln>
          <a:solidFill>
            <a:schemeClr val="tx1"/>
          </a:solidFill>
        </a:ln>
      </xdr:spPr>
      <xdr:style>
        <a:lnRef idx="3">
          <a:schemeClr val="lt1">
            <a:hueOff val="0"/>
            <a:satOff val="0"/>
            <a:lumOff val="0"/>
            <a:alphaOff val="0"/>
          </a:schemeClr>
        </a:lnRef>
        <a:fillRef idx="1">
          <a:schemeClr val="accent2">
            <a:hueOff val="0"/>
            <a:satOff val="0"/>
            <a:lumOff val="0"/>
            <a:alphaOff val="0"/>
          </a:schemeClr>
        </a:fillRef>
        <a:effectRef idx="1">
          <a:schemeClr val="accent2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</xdr:col>
      <xdr:colOff>1781175</xdr:colOff>
      <xdr:row>14</xdr:row>
      <xdr:rowOff>38100</xdr:rowOff>
    </xdr:from>
    <xdr:to>
      <xdr:col>1</xdr:col>
      <xdr:colOff>1981200</xdr:colOff>
      <xdr:row>14</xdr:row>
      <xdr:rowOff>333375</xdr:rowOff>
    </xdr:to>
    <xdr:sp macro="" textlink="">
      <xdr:nvSpPr>
        <xdr:cNvPr id="11" name="Right Arrow 10"/>
        <xdr:cNvSpPr/>
      </xdr:nvSpPr>
      <xdr:spPr>
        <a:xfrm rot="5400000">
          <a:off x="4381500" y="4238625"/>
          <a:ext cx="295275" cy="200025"/>
        </a:xfrm>
        <a:prstGeom prst="rightArrow">
          <a:avLst/>
        </a:prstGeom>
        <a:solidFill>
          <a:srgbClr val="A42414"/>
        </a:solidFill>
        <a:ln>
          <a:solidFill>
            <a:schemeClr val="tx1"/>
          </a:solidFill>
        </a:ln>
      </xdr:spPr>
      <xdr:style>
        <a:lnRef idx="3">
          <a:schemeClr val="lt1">
            <a:hueOff val="0"/>
            <a:satOff val="0"/>
            <a:lumOff val="0"/>
            <a:alphaOff val="0"/>
          </a:schemeClr>
        </a:lnRef>
        <a:fillRef idx="1">
          <a:schemeClr val="accent2">
            <a:hueOff val="0"/>
            <a:satOff val="0"/>
            <a:lumOff val="0"/>
            <a:alphaOff val="0"/>
          </a:schemeClr>
        </a:fillRef>
        <a:effectRef idx="1">
          <a:schemeClr val="accent2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</xdr:col>
      <xdr:colOff>1752600</xdr:colOff>
      <xdr:row>14</xdr:row>
      <xdr:rowOff>47625</xdr:rowOff>
    </xdr:from>
    <xdr:to>
      <xdr:col>2</xdr:col>
      <xdr:colOff>1952625</xdr:colOff>
      <xdr:row>14</xdr:row>
      <xdr:rowOff>342900</xdr:rowOff>
    </xdr:to>
    <xdr:sp macro="" textlink="">
      <xdr:nvSpPr>
        <xdr:cNvPr id="12" name="Right Arrow 11"/>
        <xdr:cNvSpPr/>
      </xdr:nvSpPr>
      <xdr:spPr>
        <a:xfrm rot="5400000">
          <a:off x="6353175" y="4248150"/>
          <a:ext cx="295275" cy="200025"/>
        </a:xfrm>
        <a:prstGeom prst="rightArrow">
          <a:avLst/>
        </a:prstGeom>
        <a:solidFill>
          <a:srgbClr val="A42414"/>
        </a:solidFill>
        <a:ln>
          <a:solidFill>
            <a:schemeClr val="tx1"/>
          </a:solidFill>
        </a:ln>
      </xdr:spPr>
      <xdr:style>
        <a:lnRef idx="3">
          <a:schemeClr val="lt1">
            <a:hueOff val="0"/>
            <a:satOff val="0"/>
            <a:lumOff val="0"/>
            <a:alphaOff val="0"/>
          </a:schemeClr>
        </a:lnRef>
        <a:fillRef idx="1">
          <a:schemeClr val="accent2">
            <a:hueOff val="0"/>
            <a:satOff val="0"/>
            <a:lumOff val="0"/>
            <a:alphaOff val="0"/>
          </a:schemeClr>
        </a:fillRef>
        <a:effectRef idx="1">
          <a:schemeClr val="accent2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3</xdr:col>
      <xdr:colOff>1238250</xdr:colOff>
      <xdr:row>27</xdr:row>
      <xdr:rowOff>66675</xdr:rowOff>
    </xdr:from>
    <xdr:to>
      <xdr:col>3</xdr:col>
      <xdr:colOff>1438275</xdr:colOff>
      <xdr:row>27</xdr:row>
      <xdr:rowOff>361950</xdr:rowOff>
    </xdr:to>
    <xdr:sp macro="" textlink="">
      <xdr:nvSpPr>
        <xdr:cNvPr id="13" name="Right Arrow 12"/>
        <xdr:cNvSpPr/>
      </xdr:nvSpPr>
      <xdr:spPr>
        <a:xfrm rot="5400000">
          <a:off x="7648575" y="7467600"/>
          <a:ext cx="295275" cy="200025"/>
        </a:xfrm>
        <a:prstGeom prst="rightArrow">
          <a:avLst/>
        </a:prstGeom>
        <a:solidFill>
          <a:srgbClr val="A42414"/>
        </a:solidFill>
        <a:ln>
          <a:solidFill>
            <a:schemeClr val="tx1"/>
          </a:solidFill>
        </a:ln>
      </xdr:spPr>
      <xdr:style>
        <a:lnRef idx="3">
          <a:schemeClr val="lt1">
            <a:hueOff val="0"/>
            <a:satOff val="0"/>
            <a:lumOff val="0"/>
            <a:alphaOff val="0"/>
          </a:schemeClr>
        </a:lnRef>
        <a:fillRef idx="1">
          <a:schemeClr val="accent2">
            <a:hueOff val="0"/>
            <a:satOff val="0"/>
            <a:lumOff val="0"/>
            <a:alphaOff val="0"/>
          </a:schemeClr>
        </a:fillRef>
        <a:effectRef idx="1">
          <a:schemeClr val="accent2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</xdr:col>
      <xdr:colOff>1724025</xdr:colOff>
      <xdr:row>33</xdr:row>
      <xdr:rowOff>76200</xdr:rowOff>
    </xdr:from>
    <xdr:to>
      <xdr:col>1</xdr:col>
      <xdr:colOff>1924050</xdr:colOff>
      <xdr:row>34</xdr:row>
      <xdr:rowOff>171450</xdr:rowOff>
    </xdr:to>
    <xdr:sp macro="" textlink="">
      <xdr:nvSpPr>
        <xdr:cNvPr id="15" name="Right Arrow 14"/>
        <xdr:cNvSpPr/>
      </xdr:nvSpPr>
      <xdr:spPr>
        <a:xfrm rot="5400000">
          <a:off x="4324350" y="8934450"/>
          <a:ext cx="295275" cy="200025"/>
        </a:xfrm>
        <a:prstGeom prst="rightArrow">
          <a:avLst/>
        </a:prstGeom>
        <a:solidFill>
          <a:srgbClr val="A42414"/>
        </a:solidFill>
        <a:ln>
          <a:solidFill>
            <a:schemeClr val="tx1"/>
          </a:solidFill>
        </a:ln>
      </xdr:spPr>
      <xdr:style>
        <a:lnRef idx="3">
          <a:schemeClr val="lt1">
            <a:hueOff val="0"/>
            <a:satOff val="0"/>
            <a:lumOff val="0"/>
            <a:alphaOff val="0"/>
          </a:schemeClr>
        </a:lnRef>
        <a:fillRef idx="1">
          <a:schemeClr val="accent2">
            <a:hueOff val="0"/>
            <a:satOff val="0"/>
            <a:lumOff val="0"/>
            <a:alphaOff val="0"/>
          </a:schemeClr>
        </a:fillRef>
        <a:effectRef idx="1">
          <a:schemeClr val="accent2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57151</xdr:rowOff>
    </xdr:from>
    <xdr:to>
      <xdr:col>0</xdr:col>
      <xdr:colOff>2381251</xdr:colOff>
      <xdr:row>2</xdr:row>
      <xdr:rowOff>381931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7151"/>
          <a:ext cx="2381250" cy="101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selection activeCell="D10" sqref="D10"/>
    </sheetView>
  </sheetViews>
  <sheetFormatPr defaultRowHeight="15" x14ac:dyDescent="0.25"/>
  <cols>
    <col min="1" max="1" width="39.7109375" customWidth="1"/>
    <col min="2" max="2" width="30" customWidth="1"/>
    <col min="3" max="3" width="29.85546875" customWidth="1"/>
    <col min="4" max="4" width="23.42578125" customWidth="1"/>
    <col min="5" max="5" width="22.28515625" customWidth="1"/>
    <col min="6" max="6" width="22.7109375" style="35" customWidth="1"/>
    <col min="7" max="7" width="26.85546875" style="35" customWidth="1"/>
    <col min="8" max="8" width="15.42578125" style="35" customWidth="1"/>
  </cols>
  <sheetData>
    <row r="1" spans="1:24" ht="21.75" customHeight="1" x14ac:dyDescent="0.3">
      <c r="A1" s="46" t="s">
        <v>0</v>
      </c>
      <c r="B1" s="174" t="s">
        <v>64</v>
      </c>
      <c r="C1" s="175" t="s">
        <v>0</v>
      </c>
      <c r="D1" s="175"/>
      <c r="E1" s="2"/>
      <c r="F1" s="3"/>
      <c r="G1" s="35" t="s">
        <v>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1" customHeight="1" x14ac:dyDescent="0.3">
      <c r="A2" s="49"/>
      <c r="B2" s="149" t="s">
        <v>76</v>
      </c>
      <c r="C2" s="120"/>
      <c r="D2" s="120"/>
      <c r="E2" s="121"/>
      <c r="F2" s="9"/>
      <c r="G2" s="35" t="s">
        <v>0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4" ht="42.75" customHeight="1" thickBot="1" x14ac:dyDescent="0.35">
      <c r="A3" s="104"/>
      <c r="B3" s="122" t="s">
        <v>77</v>
      </c>
      <c r="C3" s="123"/>
      <c r="D3" s="105"/>
      <c r="E3" s="106"/>
      <c r="F3" s="107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4" ht="35.25" customHeight="1" thickTop="1" thickBot="1" x14ac:dyDescent="0.35">
      <c r="A4" s="49"/>
      <c r="B4" s="47"/>
      <c r="C4" s="182" t="s">
        <v>73</v>
      </c>
      <c r="D4" s="182"/>
      <c r="E4" s="180" t="s">
        <v>69</v>
      </c>
      <c r="F4" s="181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4" ht="21" customHeight="1" thickBot="1" x14ac:dyDescent="0.35">
      <c r="A5" s="111" t="s">
        <v>72</v>
      </c>
      <c r="B5" s="67"/>
      <c r="C5" s="71"/>
      <c r="D5" s="8" t="s">
        <v>0</v>
      </c>
      <c r="E5" s="136" t="s">
        <v>55</v>
      </c>
      <c r="F5" s="137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4" ht="18.75" customHeight="1" x14ac:dyDescent="0.25">
      <c r="A6" s="144" t="s">
        <v>32</v>
      </c>
      <c r="B6" s="97" t="s">
        <v>66</v>
      </c>
      <c r="C6" s="146" t="s">
        <v>54</v>
      </c>
      <c r="E6" s="142" t="s">
        <v>56</v>
      </c>
      <c r="F6" s="138">
        <v>1200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10"/>
      <c r="X6" s="10"/>
    </row>
    <row r="7" spans="1:24" ht="15.75" thickBot="1" x14ac:dyDescent="0.3">
      <c r="A7" s="145">
        <v>22</v>
      </c>
      <c r="B7" s="96">
        <f>+F13/160</f>
        <v>14.6875</v>
      </c>
      <c r="C7" s="147">
        <v>10</v>
      </c>
      <c r="D7" s="8"/>
      <c r="E7" s="142" t="s">
        <v>57</v>
      </c>
      <c r="F7" s="138">
        <v>250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0"/>
      <c r="X7" s="10"/>
    </row>
    <row r="8" spans="1:24" s="8" customFormat="1" ht="19.5" x14ac:dyDescent="0.3">
      <c r="A8" s="90"/>
      <c r="B8" s="176" t="s">
        <v>0</v>
      </c>
      <c r="C8" s="177"/>
      <c r="D8" s="177"/>
      <c r="E8" s="142" t="s">
        <v>58</v>
      </c>
      <c r="F8" s="138">
        <v>500</v>
      </c>
      <c r="G8" s="12"/>
    </row>
    <row r="9" spans="1:24" s="8" customFormat="1" ht="20.25" thickBot="1" x14ac:dyDescent="0.35">
      <c r="A9" s="112" t="s">
        <v>78</v>
      </c>
      <c r="B9" s="48"/>
      <c r="C9" s="48"/>
      <c r="E9" s="142" t="s">
        <v>59</v>
      </c>
      <c r="F9" s="138">
        <v>50</v>
      </c>
      <c r="G9" s="12"/>
    </row>
    <row r="10" spans="1:24" ht="31.5" customHeight="1" x14ac:dyDescent="0.25">
      <c r="A10" s="42" t="s">
        <v>75</v>
      </c>
      <c r="B10" s="148" t="s">
        <v>1</v>
      </c>
      <c r="C10" s="22" t="s">
        <v>14</v>
      </c>
      <c r="D10" s="7"/>
      <c r="E10" s="142" t="s">
        <v>60</v>
      </c>
      <c r="F10" s="138">
        <v>200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4" x14ac:dyDescent="0.25">
      <c r="A11" s="108" t="s">
        <v>3</v>
      </c>
      <c r="B11" s="172">
        <v>3</v>
      </c>
      <c r="C11" s="87">
        <f>+B11*5</f>
        <v>15</v>
      </c>
      <c r="D11" s="8"/>
      <c r="E11" s="143" t="s">
        <v>62</v>
      </c>
      <c r="F11" s="139">
        <v>150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4" x14ac:dyDescent="0.25">
      <c r="A12" s="109" t="s">
        <v>4</v>
      </c>
      <c r="B12" s="173">
        <v>3</v>
      </c>
      <c r="C12" s="87">
        <f t="shared" ref="C12:C13" si="0">+B12*5</f>
        <v>15</v>
      </c>
      <c r="D12" s="8"/>
      <c r="E12" s="143" t="s">
        <v>63</v>
      </c>
      <c r="F12" s="139">
        <v>0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4" ht="15.75" thickBot="1" x14ac:dyDescent="0.3">
      <c r="A13" s="110" t="s">
        <v>51</v>
      </c>
      <c r="B13" s="172">
        <v>7</v>
      </c>
      <c r="C13" s="88">
        <f t="shared" si="0"/>
        <v>35</v>
      </c>
      <c r="D13" s="8"/>
      <c r="E13" s="141" t="s">
        <v>61</v>
      </c>
      <c r="F13" s="140">
        <f>SUM(F6:F12)</f>
        <v>2350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4" s="10" customFormat="1" ht="33.75" customHeight="1" thickBot="1" x14ac:dyDescent="0.35">
      <c r="A14" s="113" t="s">
        <v>45</v>
      </c>
      <c r="C14" s="8"/>
      <c r="D14" s="8"/>
      <c r="E14" s="8"/>
      <c r="F14" s="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4" ht="30" x14ac:dyDescent="0.25">
      <c r="A15" s="126" t="s">
        <v>16</v>
      </c>
      <c r="B15" s="167" t="s">
        <v>6</v>
      </c>
      <c r="C15" s="168" t="s">
        <v>42</v>
      </c>
      <c r="D15" s="130" t="s">
        <v>43</v>
      </c>
      <c r="E15" s="89" t="s">
        <v>44</v>
      </c>
      <c r="F15" s="9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4" x14ac:dyDescent="0.25">
      <c r="A16" s="127" t="str">
        <f>+A11</f>
        <v>9AM- 12 NOON</v>
      </c>
      <c r="B16" s="165">
        <v>10</v>
      </c>
      <c r="C16" s="169">
        <v>5</v>
      </c>
      <c r="D16" s="131">
        <f>+B16/C16</f>
        <v>2</v>
      </c>
      <c r="E16" s="98">
        <f>+B11*5*D16*$A$7</f>
        <v>660</v>
      </c>
      <c r="F16" s="9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4" x14ac:dyDescent="0.25">
      <c r="A17" s="128" t="str">
        <f>+A12</f>
        <v>1PM-4PM</v>
      </c>
      <c r="B17" s="166">
        <v>10</v>
      </c>
      <c r="C17" s="169">
        <v>5</v>
      </c>
      <c r="D17" s="131">
        <f>+B17/C17</f>
        <v>2</v>
      </c>
      <c r="E17" s="98">
        <f>+B12*5*D17*$A$7</f>
        <v>660</v>
      </c>
      <c r="F17" s="9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4" ht="15.75" thickBot="1" x14ac:dyDescent="0.3">
      <c r="A18" s="129" t="str">
        <f>+A13</f>
        <v>9AM - 4PM (ONLY FULL DAY CHILDREN)</v>
      </c>
      <c r="B18" s="170">
        <v>20</v>
      </c>
      <c r="C18" s="171">
        <v>5</v>
      </c>
      <c r="D18" s="132">
        <f>+B18/C18</f>
        <v>4</v>
      </c>
      <c r="E18" s="99">
        <f>+B13*5*D18*$A$7</f>
        <v>3080</v>
      </c>
      <c r="F18" s="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4" x14ac:dyDescent="0.25">
      <c r="A19" s="14"/>
      <c r="B19" s="8"/>
      <c r="C19" s="8"/>
      <c r="D19" s="8"/>
      <c r="E19" s="10"/>
      <c r="F19" s="9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4" ht="20.25" thickBot="1" x14ac:dyDescent="0.35">
      <c r="A20" s="178" t="s">
        <v>74</v>
      </c>
      <c r="B20" s="179"/>
      <c r="C20" s="179"/>
      <c r="D20" s="179"/>
      <c r="E20" s="8"/>
      <c r="F20" s="9"/>
      <c r="G20" s="8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4" x14ac:dyDescent="0.25">
      <c r="A21" s="20" t="s">
        <v>16</v>
      </c>
      <c r="B21" s="21" t="s">
        <v>6</v>
      </c>
      <c r="C21" s="21" t="s">
        <v>46</v>
      </c>
      <c r="D21" s="21" t="s">
        <v>47</v>
      </c>
      <c r="E21" s="22" t="s">
        <v>48</v>
      </c>
      <c r="F21" s="9"/>
      <c r="G21" s="8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4" x14ac:dyDescent="0.25">
      <c r="A22" s="23" t="str">
        <f>+A11</f>
        <v>9AM- 12 NOON</v>
      </c>
      <c r="B22" s="91">
        <f>+B16</f>
        <v>10</v>
      </c>
      <c r="C22" s="100">
        <f>+E16</f>
        <v>660</v>
      </c>
      <c r="D22" s="101">
        <f>+B22*$C$7</f>
        <v>100</v>
      </c>
      <c r="E22" s="98">
        <f>+C11*$B$7</f>
        <v>220.3125</v>
      </c>
      <c r="F22" s="9"/>
      <c r="G22" s="8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4" x14ac:dyDescent="0.25">
      <c r="A23" s="25" t="str">
        <f>+A12</f>
        <v>1PM-4PM</v>
      </c>
      <c r="B23" s="91">
        <f>+B17</f>
        <v>10</v>
      </c>
      <c r="C23" s="100">
        <f>+E17</f>
        <v>660</v>
      </c>
      <c r="D23" s="101">
        <f t="shared" ref="D23:D24" si="1">+B23*$C$7</f>
        <v>100</v>
      </c>
      <c r="E23" s="98">
        <f>+C12*$B$7</f>
        <v>220.3125</v>
      </c>
      <c r="F23" s="9"/>
      <c r="G23" s="8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4" ht="45" x14ac:dyDescent="0.25">
      <c r="A24" s="25" t="str">
        <f>+A13</f>
        <v>9AM - 4PM (ONLY FULL DAY CHILDREN)</v>
      </c>
      <c r="B24" s="91">
        <f>+B18</f>
        <v>20</v>
      </c>
      <c r="C24" s="100">
        <f>+E18</f>
        <v>3080</v>
      </c>
      <c r="D24" s="101">
        <f t="shared" si="1"/>
        <v>200</v>
      </c>
      <c r="E24" s="98">
        <v>0</v>
      </c>
      <c r="F24" s="94" t="s">
        <v>50</v>
      </c>
      <c r="G24" s="8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4" ht="15.75" thickBot="1" x14ac:dyDescent="0.3">
      <c r="A25" s="93" t="s">
        <v>49</v>
      </c>
      <c r="B25" s="92">
        <f>SUM(B22:B24)</f>
        <v>40</v>
      </c>
      <c r="C25" s="102">
        <f>SUM(C22:C24)</f>
        <v>4400</v>
      </c>
      <c r="D25" s="103">
        <f>SUM(D22:D24)</f>
        <v>400</v>
      </c>
      <c r="E25" s="99">
        <f>SUM(E22:E24)</f>
        <v>440.625</v>
      </c>
      <c r="F25" s="9"/>
      <c r="G25" s="8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4" x14ac:dyDescent="0.25">
      <c r="A26" s="14"/>
      <c r="B26" s="8"/>
      <c r="C26" s="8"/>
      <c r="D26" s="8"/>
      <c r="E26" s="8"/>
      <c r="F26" s="9"/>
      <c r="G26" s="8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4" ht="20.25" thickBot="1" x14ac:dyDescent="0.35">
      <c r="A27" s="111" t="s">
        <v>71</v>
      </c>
      <c r="B27" s="67"/>
      <c r="C27" s="67"/>
      <c r="D27" s="10"/>
      <c r="E27" s="8"/>
      <c r="F27" s="9"/>
      <c r="G27" s="8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4" ht="31.5" x14ac:dyDescent="0.25">
      <c r="A28" s="20" t="s">
        <v>16</v>
      </c>
      <c r="B28" s="95" t="s">
        <v>52</v>
      </c>
      <c r="C28" s="124" t="s">
        <v>68</v>
      </c>
      <c r="D28" s="164" t="s">
        <v>15</v>
      </c>
      <c r="E28" s="116" t="s">
        <v>65</v>
      </c>
      <c r="F28" s="117" t="s">
        <v>67</v>
      </c>
      <c r="G28" s="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4" ht="15.75" x14ac:dyDescent="0.25">
      <c r="A29" s="23" t="str">
        <f>+A22</f>
        <v>9AM- 12 NOON</v>
      </c>
      <c r="B29" s="33">
        <f>+C22+D22+E22</f>
        <v>980.3125</v>
      </c>
      <c r="C29" s="125">
        <f>+B29/B22</f>
        <v>98.03125</v>
      </c>
      <c r="D29" s="163">
        <v>62</v>
      </c>
      <c r="E29" s="118">
        <f>+C29+D29</f>
        <v>160.03125</v>
      </c>
      <c r="F29" s="119">
        <f>+D29*B22</f>
        <v>620</v>
      </c>
      <c r="G29" s="8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4" ht="15.75" x14ac:dyDescent="0.25">
      <c r="A30" s="25" t="str">
        <f>+A23</f>
        <v>1PM-4PM</v>
      </c>
      <c r="B30" s="33">
        <f>+C23+D23+E23</f>
        <v>980.3125</v>
      </c>
      <c r="C30" s="125">
        <f t="shared" ref="C30:C32" si="2">+B30/B23</f>
        <v>98.03125</v>
      </c>
      <c r="D30" s="163">
        <v>62</v>
      </c>
      <c r="E30" s="118">
        <f t="shared" ref="E30:E31" si="3">+C30+D30</f>
        <v>160.03125</v>
      </c>
      <c r="F30" s="119">
        <f>+D30*B23</f>
        <v>620</v>
      </c>
      <c r="G30" s="8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4" s="35" customFormat="1" ht="15.75" x14ac:dyDescent="0.25">
      <c r="A31" s="25" t="str">
        <f>+A24</f>
        <v>9AM - 4PM (ONLY FULL DAY CHILDREN)</v>
      </c>
      <c r="B31" s="33">
        <f>+C24+D24+E24</f>
        <v>3280</v>
      </c>
      <c r="C31" s="125">
        <f t="shared" si="2"/>
        <v>164</v>
      </c>
      <c r="D31" s="162">
        <v>62</v>
      </c>
      <c r="E31" s="118">
        <f t="shared" si="3"/>
        <v>226</v>
      </c>
      <c r="F31" s="159">
        <f>+D31*B24</f>
        <v>1240</v>
      </c>
      <c r="G31" s="8"/>
      <c r="W31"/>
      <c r="X31"/>
    </row>
    <row r="32" spans="1:24" s="35" customFormat="1" ht="16.5" thickBot="1" x14ac:dyDescent="0.3">
      <c r="A32" s="93" t="s">
        <v>53</v>
      </c>
      <c r="B32" s="151">
        <f>SUM(B29:B31)</f>
        <v>5240.625</v>
      </c>
      <c r="C32" s="152">
        <f t="shared" si="2"/>
        <v>131.015625</v>
      </c>
      <c r="D32" s="161"/>
      <c r="E32" s="150">
        <f>SUM(E29:E31)/3</f>
        <v>182.02083333333334</v>
      </c>
      <c r="F32" s="160">
        <f>SUM(F29:F31)</f>
        <v>2480</v>
      </c>
      <c r="G32" s="8"/>
      <c r="W32"/>
      <c r="X32"/>
    </row>
    <row r="33" spans="1:24" s="35" customFormat="1" ht="19.5" x14ac:dyDescent="0.3">
      <c r="A33" s="14"/>
      <c r="B33" s="67" t="s">
        <v>23</v>
      </c>
      <c r="C33" s="67"/>
      <c r="D33" s="67"/>
      <c r="E33" s="8"/>
      <c r="F33" s="9"/>
      <c r="G33" s="8"/>
      <c r="W33"/>
      <c r="X33"/>
    </row>
    <row r="34" spans="1:24" s="35" customFormat="1" ht="15.75" thickBot="1" x14ac:dyDescent="0.3">
      <c r="A34" s="14"/>
      <c r="B34" s="8"/>
      <c r="C34" s="8"/>
      <c r="D34" s="8"/>
      <c r="E34" s="8"/>
      <c r="F34" s="9"/>
      <c r="G34" s="8"/>
      <c r="W34"/>
      <c r="X34"/>
    </row>
    <row r="35" spans="1:24" s="35" customFormat="1" x14ac:dyDescent="0.25">
      <c r="A35" s="1" t="s">
        <v>20</v>
      </c>
      <c r="B35" s="158" t="s">
        <v>20</v>
      </c>
      <c r="C35" s="114" t="s">
        <v>70</v>
      </c>
      <c r="D35" s="133" t="s">
        <v>34</v>
      </c>
      <c r="E35" s="8"/>
      <c r="F35" s="9"/>
      <c r="G35" s="8"/>
      <c r="W35"/>
      <c r="X35"/>
    </row>
    <row r="36" spans="1:24" s="35" customFormat="1" x14ac:dyDescent="0.25">
      <c r="A36" s="18" t="s">
        <v>21</v>
      </c>
      <c r="B36" s="157">
        <v>400</v>
      </c>
      <c r="C36" s="115">
        <f>+$E$32</f>
        <v>182.02083333333334</v>
      </c>
      <c r="D36" s="134">
        <f>+C36-B36</f>
        <v>-217.97916666666666</v>
      </c>
      <c r="E36" s="8"/>
      <c r="F36" s="9"/>
      <c r="G36" s="8"/>
      <c r="W36"/>
      <c r="X36"/>
    </row>
    <row r="37" spans="1:24" s="35" customFormat="1" x14ac:dyDescent="0.25">
      <c r="A37" s="18" t="s">
        <v>22</v>
      </c>
      <c r="B37" s="156">
        <v>300</v>
      </c>
      <c r="C37" s="115">
        <f t="shared" ref="C37:C41" si="4">+$E$32</f>
        <v>182.02083333333334</v>
      </c>
      <c r="D37" s="134">
        <f t="shared" ref="D37:D41" si="5">+C37-B37</f>
        <v>-117.97916666666666</v>
      </c>
      <c r="E37" s="8"/>
      <c r="F37" s="9"/>
      <c r="G37" s="8"/>
      <c r="W37"/>
      <c r="X37"/>
    </row>
    <row r="38" spans="1:24" s="35" customFormat="1" x14ac:dyDescent="0.25">
      <c r="A38" s="18" t="s">
        <v>25</v>
      </c>
      <c r="B38" s="156">
        <v>150</v>
      </c>
      <c r="C38" s="115">
        <f t="shared" si="4"/>
        <v>182.02083333333334</v>
      </c>
      <c r="D38" s="134">
        <f t="shared" si="5"/>
        <v>32.020833333333343</v>
      </c>
      <c r="E38" s="8"/>
      <c r="F38" s="9"/>
      <c r="G38" s="8"/>
      <c r="W38"/>
      <c r="X38"/>
    </row>
    <row r="39" spans="1:24" s="35" customFormat="1" x14ac:dyDescent="0.25">
      <c r="A39" s="18" t="s">
        <v>26</v>
      </c>
      <c r="B39" s="156">
        <v>300</v>
      </c>
      <c r="C39" s="115">
        <f t="shared" si="4"/>
        <v>182.02083333333334</v>
      </c>
      <c r="D39" s="134">
        <f t="shared" si="5"/>
        <v>-117.97916666666666</v>
      </c>
      <c r="E39" s="8"/>
      <c r="F39" s="9"/>
      <c r="G39" s="8"/>
      <c r="W39"/>
      <c r="X39"/>
    </row>
    <row r="40" spans="1:24" s="35" customFormat="1" x14ac:dyDescent="0.25">
      <c r="A40" s="18" t="s">
        <v>27</v>
      </c>
      <c r="B40" s="156">
        <v>225</v>
      </c>
      <c r="C40" s="115">
        <f t="shared" si="4"/>
        <v>182.02083333333334</v>
      </c>
      <c r="D40" s="134">
        <f t="shared" si="5"/>
        <v>-42.979166666666657</v>
      </c>
      <c r="E40" s="8"/>
      <c r="F40" s="9"/>
      <c r="G40" s="8"/>
      <c r="W40"/>
      <c r="X40"/>
    </row>
    <row r="41" spans="1:24" s="35" customFormat="1" ht="15.75" thickBot="1" x14ac:dyDescent="0.3">
      <c r="A41" s="19" t="s">
        <v>28</v>
      </c>
      <c r="B41" s="155">
        <v>150</v>
      </c>
      <c r="C41" s="153">
        <f t="shared" si="4"/>
        <v>182.02083333333334</v>
      </c>
      <c r="D41" s="135">
        <f t="shared" si="5"/>
        <v>32.020833333333343</v>
      </c>
      <c r="E41" s="8"/>
      <c r="F41" s="9"/>
      <c r="G41" s="8"/>
      <c r="W41"/>
      <c r="X41"/>
    </row>
    <row r="42" spans="1:24" s="35" customFormat="1" ht="15.75" thickBot="1" x14ac:dyDescent="0.3">
      <c r="A42" s="15"/>
      <c r="B42" s="4"/>
      <c r="C42" s="4"/>
      <c r="D42" s="4"/>
      <c r="E42" s="4"/>
      <c r="F42" s="5"/>
      <c r="G42" s="8"/>
      <c r="W42"/>
      <c r="X42"/>
    </row>
    <row r="43" spans="1:24" s="8" customFormat="1" x14ac:dyDescent="0.25">
      <c r="W43" s="10"/>
      <c r="X43" s="10"/>
    </row>
    <row r="44" spans="1:24" s="8" customFormat="1" x14ac:dyDescent="0.25">
      <c r="W44" s="10"/>
      <c r="X44" s="10"/>
    </row>
    <row r="45" spans="1:24" s="8" customFormat="1" x14ac:dyDescent="0.25">
      <c r="W45" s="10"/>
      <c r="X45" s="10"/>
    </row>
    <row r="46" spans="1:24" s="8" customFormat="1" x14ac:dyDescent="0.25">
      <c r="W46" s="10"/>
      <c r="X46" s="10"/>
    </row>
    <row r="47" spans="1:24" s="10" customForma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4" s="10" customFormat="1" x14ac:dyDescent="0.25">
      <c r="B48" s="15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6:22" s="10" customFormat="1" x14ac:dyDescent="0.25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6:22" s="10" customFormat="1" x14ac:dyDescent="0.25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6:22" x14ac:dyDescent="0.25"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6:22" x14ac:dyDescent="0.25"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6:22" x14ac:dyDescent="0.25"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6:22" x14ac:dyDescent="0.25"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6:22" x14ac:dyDescent="0.25"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6:22" x14ac:dyDescent="0.25"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</sheetData>
  <mergeCells count="5">
    <mergeCell ref="B1:D1"/>
    <mergeCell ref="B8:D8"/>
    <mergeCell ref="A20:D20"/>
    <mergeCell ref="E4:F4"/>
    <mergeCell ref="C4:D4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"/>
  <sheetViews>
    <sheetView topLeftCell="A10" workbookViewId="0">
      <selection activeCell="A24" sqref="A24"/>
    </sheetView>
  </sheetViews>
  <sheetFormatPr defaultRowHeight="15" x14ac:dyDescent="0.25"/>
  <cols>
    <col min="1" max="1" width="47" customWidth="1"/>
    <col min="2" max="2" width="38.42578125" customWidth="1"/>
    <col min="3" max="3" width="33.7109375" customWidth="1"/>
    <col min="4" max="4" width="29.5703125" customWidth="1"/>
    <col min="5" max="5" width="35.42578125" customWidth="1"/>
    <col min="6" max="6" width="24.85546875" style="35" customWidth="1"/>
    <col min="7" max="7" width="26.85546875" style="35" customWidth="1"/>
    <col min="8" max="8" width="15.42578125" style="35" customWidth="1"/>
  </cols>
  <sheetData>
    <row r="1" spans="1:24" ht="21.75" customHeight="1" x14ac:dyDescent="0.3">
      <c r="A1" s="46" t="s">
        <v>0</v>
      </c>
      <c r="B1" s="174" t="s">
        <v>29</v>
      </c>
      <c r="C1" s="175" t="s">
        <v>0</v>
      </c>
      <c r="D1" s="175"/>
      <c r="E1" s="2"/>
      <c r="F1" s="3"/>
    </row>
    <row r="2" spans="1:24" ht="32.25" customHeight="1" x14ac:dyDescent="0.3">
      <c r="A2" s="49"/>
      <c r="B2" s="47" t="s">
        <v>18</v>
      </c>
      <c r="C2" s="48"/>
      <c r="D2" s="48"/>
      <c r="E2" s="8"/>
      <c r="F2" s="9"/>
    </row>
    <row r="3" spans="1:24" ht="35.25" customHeight="1" thickBot="1" x14ac:dyDescent="0.35">
      <c r="A3" s="50"/>
      <c r="B3" s="51" t="s">
        <v>19</v>
      </c>
      <c r="C3" s="52"/>
      <c r="D3" s="52"/>
      <c r="E3" s="4"/>
      <c r="F3" s="5"/>
    </row>
    <row r="4" spans="1:24" ht="36" customHeight="1" thickBot="1" x14ac:dyDescent="0.35">
      <c r="A4" s="183" t="s">
        <v>10</v>
      </c>
      <c r="B4" s="183"/>
      <c r="C4" s="64"/>
      <c r="D4" s="35"/>
      <c r="E4" s="2"/>
      <c r="F4" s="3"/>
    </row>
    <row r="5" spans="1:24" ht="31.5" x14ac:dyDescent="0.25">
      <c r="A5" s="59" t="s">
        <v>32</v>
      </c>
      <c r="B5" s="63" t="s">
        <v>11</v>
      </c>
      <c r="C5" s="73" t="s">
        <v>12</v>
      </c>
      <c r="D5" s="35"/>
      <c r="E5" s="8"/>
      <c r="F5" s="9" t="s"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10"/>
    </row>
    <row r="6" spans="1:24" ht="16.5" thickBot="1" x14ac:dyDescent="0.3">
      <c r="A6" s="60">
        <v>22</v>
      </c>
      <c r="B6" s="74">
        <v>10</v>
      </c>
      <c r="C6" s="41">
        <v>10</v>
      </c>
      <c r="D6" s="35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X6" s="10"/>
    </row>
    <row r="7" spans="1:24" ht="15.75" x14ac:dyDescent="0.25">
      <c r="A7" s="59" t="s">
        <v>40</v>
      </c>
      <c r="B7" s="11" t="s">
        <v>0</v>
      </c>
      <c r="C7" s="72"/>
      <c r="D7" s="35"/>
      <c r="E7" s="8"/>
      <c r="F7" s="55" t="s">
        <v>0</v>
      </c>
      <c r="G7" s="1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0"/>
      <c r="W7" s="10"/>
      <c r="X7" s="10"/>
    </row>
    <row r="8" spans="1:24" ht="16.5" thickBot="1" x14ac:dyDescent="0.3">
      <c r="A8" s="61">
        <v>2</v>
      </c>
      <c r="B8" s="11"/>
      <c r="C8" s="8"/>
      <c r="D8" s="35"/>
      <c r="E8" s="8"/>
      <c r="F8" s="55"/>
      <c r="G8" s="12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0"/>
      <c r="W8" s="10"/>
      <c r="X8" s="10"/>
    </row>
    <row r="9" spans="1:24" ht="16.5" thickBot="1" x14ac:dyDescent="0.3">
      <c r="A9" s="62" t="s">
        <v>33</v>
      </c>
      <c r="B9" s="11"/>
      <c r="C9" s="72"/>
      <c r="D9" s="35"/>
      <c r="E9" s="8"/>
      <c r="F9" s="55"/>
      <c r="G9" s="1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0"/>
      <c r="W9" s="10"/>
      <c r="X9" s="10"/>
    </row>
    <row r="10" spans="1:24" ht="15.75" thickBot="1" x14ac:dyDescent="0.3">
      <c r="A10" s="40">
        <f>+A6*A8</f>
        <v>44</v>
      </c>
      <c r="B10" s="11"/>
      <c r="C10" s="11"/>
      <c r="D10" s="35"/>
      <c r="E10" s="8"/>
      <c r="F10" s="55"/>
      <c r="G10" s="12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10"/>
    </row>
    <row r="11" spans="1:24" s="8" customFormat="1" ht="19.5" x14ac:dyDescent="0.3">
      <c r="A11" s="6"/>
      <c r="B11" s="176" t="s">
        <v>0</v>
      </c>
      <c r="C11" s="177"/>
      <c r="D11" s="177"/>
      <c r="E11" s="11"/>
      <c r="F11" s="55"/>
      <c r="G11" s="12"/>
    </row>
    <row r="12" spans="1:24" s="8" customFormat="1" ht="20.25" thickBot="1" x14ac:dyDescent="0.35">
      <c r="A12" s="47" t="s">
        <v>31</v>
      </c>
      <c r="B12" s="48"/>
      <c r="C12" s="48"/>
      <c r="E12" s="11"/>
      <c r="F12" s="55"/>
      <c r="G12" s="12"/>
    </row>
    <row r="13" spans="1:24" ht="31.5" customHeight="1" x14ac:dyDescent="0.25">
      <c r="A13" s="42" t="s">
        <v>17</v>
      </c>
      <c r="B13" s="76" t="s">
        <v>1</v>
      </c>
      <c r="C13" s="21" t="s">
        <v>35</v>
      </c>
      <c r="D13" s="22" t="s">
        <v>2</v>
      </c>
      <c r="E13" s="7"/>
      <c r="F13" s="36"/>
      <c r="G13" s="7"/>
      <c r="H13" s="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77" t="s">
        <v>3</v>
      </c>
      <c r="B14" s="83">
        <v>3</v>
      </c>
      <c r="C14" s="80">
        <f>+B14*$A$10</f>
        <v>132</v>
      </c>
      <c r="D14" s="75">
        <f>+$B$6*B14</f>
        <v>30</v>
      </c>
      <c r="E14" s="11"/>
      <c r="F14" s="9"/>
    </row>
    <row r="15" spans="1:24" x14ac:dyDescent="0.25">
      <c r="A15" s="78" t="s">
        <v>4</v>
      </c>
      <c r="B15" s="84">
        <v>3</v>
      </c>
      <c r="C15" s="81">
        <f>+B15*$A$10</f>
        <v>132</v>
      </c>
      <c r="D15" s="24">
        <f>+$B$6*B15</f>
        <v>30</v>
      </c>
      <c r="E15" s="11"/>
      <c r="F15" s="9"/>
    </row>
    <row r="16" spans="1:24" ht="15.75" thickBot="1" x14ac:dyDescent="0.3">
      <c r="A16" s="79" t="s">
        <v>5</v>
      </c>
      <c r="B16" s="86">
        <v>7</v>
      </c>
      <c r="C16" s="82">
        <f>+B16*$A$10</f>
        <v>308</v>
      </c>
      <c r="D16" s="29">
        <f>+$B$6*B16</f>
        <v>70</v>
      </c>
      <c r="E16" s="11"/>
      <c r="F16" s="9"/>
    </row>
    <row r="17" spans="1:8" s="10" customFormat="1" ht="33.75" customHeight="1" thickBot="1" x14ac:dyDescent="0.35">
      <c r="A17" s="65" t="s">
        <v>39</v>
      </c>
      <c r="C17" s="85"/>
      <c r="D17" s="85"/>
      <c r="E17" s="8"/>
      <c r="F17" s="9"/>
      <c r="G17" s="8"/>
      <c r="H17" s="8"/>
    </row>
    <row r="18" spans="1:8" x14ac:dyDescent="0.25">
      <c r="A18" s="20" t="s">
        <v>16</v>
      </c>
      <c r="B18" s="21" t="s">
        <v>14</v>
      </c>
      <c r="C18" s="21" t="s">
        <v>37</v>
      </c>
      <c r="D18" s="21" t="s">
        <v>13</v>
      </c>
      <c r="E18" s="30" t="s">
        <v>38</v>
      </c>
      <c r="F18" s="9"/>
    </row>
    <row r="19" spans="1:8" x14ac:dyDescent="0.25">
      <c r="A19" s="23" t="str">
        <f>+A14</f>
        <v>9AM- 12 NOON</v>
      </c>
      <c r="B19" s="16">
        <f>+B14*7</f>
        <v>21</v>
      </c>
      <c r="C19" s="17">
        <f>+B19*$A$10</f>
        <v>924</v>
      </c>
      <c r="D19" s="17">
        <f>+$B$6*B19</f>
        <v>210</v>
      </c>
      <c r="E19" s="31">
        <f>+D19+C19</f>
        <v>1134</v>
      </c>
      <c r="F19" s="9"/>
    </row>
    <row r="20" spans="1:8" x14ac:dyDescent="0.25">
      <c r="A20" s="25" t="str">
        <f>+A15</f>
        <v>1PM-4PM</v>
      </c>
      <c r="B20" s="16">
        <f t="shared" ref="B20:B21" si="0">+B15*7</f>
        <v>21</v>
      </c>
      <c r="C20" s="17">
        <f>+B20*$A$10</f>
        <v>924</v>
      </c>
      <c r="D20" s="17">
        <f>+$B$6*B20</f>
        <v>210</v>
      </c>
      <c r="E20" s="31">
        <f t="shared" ref="E20:E21" si="1">+D20+C20</f>
        <v>1134</v>
      </c>
      <c r="F20" s="9"/>
    </row>
    <row r="21" spans="1:8" ht="15.75" thickBot="1" x14ac:dyDescent="0.3">
      <c r="A21" s="26" t="str">
        <f>+A16</f>
        <v>9AM - 4PM</v>
      </c>
      <c r="B21" s="27">
        <f t="shared" si="0"/>
        <v>49</v>
      </c>
      <c r="C21" s="28">
        <f>+B21*$A$10</f>
        <v>2156</v>
      </c>
      <c r="D21" s="17">
        <f>+$B$6*B21</f>
        <v>490</v>
      </c>
      <c r="E21" s="31">
        <f t="shared" si="1"/>
        <v>2646</v>
      </c>
      <c r="F21" s="9"/>
    </row>
    <row r="22" spans="1:8" x14ac:dyDescent="0.25">
      <c r="A22" s="14"/>
      <c r="B22" s="8"/>
      <c r="C22" s="8"/>
      <c r="D22" s="8"/>
      <c r="E22" s="8"/>
      <c r="F22" s="9"/>
    </row>
    <row r="23" spans="1:8" ht="20.25" thickBot="1" x14ac:dyDescent="0.35">
      <c r="A23" s="184" t="s">
        <v>41</v>
      </c>
      <c r="B23" s="184"/>
      <c r="C23" s="184"/>
      <c r="D23" s="184"/>
      <c r="E23" s="8"/>
      <c r="F23" s="9"/>
    </row>
    <row r="24" spans="1:8" x14ac:dyDescent="0.25">
      <c r="A24" s="20" t="s">
        <v>16</v>
      </c>
      <c r="B24" s="21" t="s">
        <v>36</v>
      </c>
      <c r="C24" s="37" t="s">
        <v>6</v>
      </c>
      <c r="D24" s="21" t="s">
        <v>7</v>
      </c>
      <c r="E24" s="22" t="s">
        <v>8</v>
      </c>
      <c r="F24" s="9"/>
    </row>
    <row r="25" spans="1:8" x14ac:dyDescent="0.25">
      <c r="A25" s="23" t="str">
        <f>+A14</f>
        <v>9AM- 12 NOON</v>
      </c>
      <c r="B25" s="33">
        <f>+E19</f>
        <v>1134</v>
      </c>
      <c r="C25" s="38">
        <v>10</v>
      </c>
      <c r="D25" s="17">
        <f>+C25*$C$6</f>
        <v>100</v>
      </c>
      <c r="E25" s="24">
        <f>+(B25+D25)/C25</f>
        <v>123.4</v>
      </c>
      <c r="F25" s="9"/>
    </row>
    <row r="26" spans="1:8" x14ac:dyDescent="0.25">
      <c r="A26" s="25" t="str">
        <f>+A15</f>
        <v>1PM-4PM</v>
      </c>
      <c r="B26" s="33">
        <f>+E20</f>
        <v>1134</v>
      </c>
      <c r="C26" s="38">
        <v>20</v>
      </c>
      <c r="D26" s="17">
        <f>+C26*$C$6</f>
        <v>200</v>
      </c>
      <c r="E26" s="24">
        <f t="shared" ref="E26:E27" si="2">+(B26+D26)/C26</f>
        <v>66.7</v>
      </c>
      <c r="F26" s="9"/>
    </row>
    <row r="27" spans="1:8" ht="15.75" thickBot="1" x14ac:dyDescent="0.3">
      <c r="A27" s="26" t="str">
        <f>+A16</f>
        <v>9AM - 4PM</v>
      </c>
      <c r="B27" s="34">
        <f>+E21</f>
        <v>2646</v>
      </c>
      <c r="C27" s="39">
        <v>30</v>
      </c>
      <c r="D27" s="28">
        <f>+C27*$C$6</f>
        <v>300</v>
      </c>
      <c r="E27" s="29">
        <f t="shared" si="2"/>
        <v>98.2</v>
      </c>
      <c r="F27" s="9"/>
    </row>
    <row r="28" spans="1:8" x14ac:dyDescent="0.25">
      <c r="A28" s="14"/>
      <c r="B28" s="8"/>
      <c r="C28" s="8"/>
      <c r="D28" s="8"/>
      <c r="E28" s="8"/>
      <c r="F28" s="9"/>
    </row>
    <row r="29" spans="1:8" ht="20.25" thickBot="1" x14ac:dyDescent="0.35">
      <c r="A29" s="65" t="s">
        <v>30</v>
      </c>
      <c r="B29" s="65"/>
      <c r="C29" s="65"/>
      <c r="E29" s="8"/>
      <c r="F29" s="9"/>
    </row>
    <row r="30" spans="1:8" x14ac:dyDescent="0.25">
      <c r="A30" s="20" t="s">
        <v>16</v>
      </c>
      <c r="B30" s="43" t="s">
        <v>15</v>
      </c>
      <c r="C30" s="30" t="s">
        <v>9</v>
      </c>
      <c r="D30" s="8"/>
      <c r="E30" s="8"/>
      <c r="F30" s="9"/>
    </row>
    <row r="31" spans="1:8" x14ac:dyDescent="0.25">
      <c r="A31" s="23" t="str">
        <f>+A25</f>
        <v>9AM- 12 NOON</v>
      </c>
      <c r="B31" s="44">
        <v>15</v>
      </c>
      <c r="C31" s="31">
        <f>+B31+E25+C25</f>
        <v>148.4</v>
      </c>
      <c r="D31" s="8"/>
      <c r="E31" s="8"/>
      <c r="F31" s="9"/>
    </row>
    <row r="32" spans="1:8" x14ac:dyDescent="0.25">
      <c r="A32" s="25" t="str">
        <f>+A26</f>
        <v>1PM-4PM</v>
      </c>
      <c r="B32" s="44">
        <v>30</v>
      </c>
      <c r="C32" s="31">
        <f>+B32+E26+C26</f>
        <v>116.7</v>
      </c>
      <c r="D32" s="8"/>
      <c r="E32" s="8"/>
      <c r="F32" s="9"/>
    </row>
    <row r="33" spans="1:6" ht="15.75" thickBot="1" x14ac:dyDescent="0.3">
      <c r="A33" s="26" t="str">
        <f>+A27</f>
        <v>9AM - 4PM</v>
      </c>
      <c r="B33" s="45">
        <v>50</v>
      </c>
      <c r="C33" s="32">
        <f>+B33+E27+C27</f>
        <v>178.2</v>
      </c>
      <c r="D33" s="8"/>
      <c r="E33" s="8"/>
      <c r="F33" s="9"/>
    </row>
    <row r="34" spans="1:6" ht="19.5" x14ac:dyDescent="0.3">
      <c r="A34" s="14"/>
      <c r="B34" s="66" t="s">
        <v>23</v>
      </c>
      <c r="C34" s="66"/>
      <c r="D34" s="67"/>
      <c r="E34" s="8"/>
      <c r="F34" s="9"/>
    </row>
    <row r="35" spans="1:6" ht="15.75" thickBot="1" x14ac:dyDescent="0.3">
      <c r="A35" s="14"/>
      <c r="B35" s="8"/>
      <c r="C35" s="8"/>
      <c r="D35" s="8"/>
      <c r="E35" s="8"/>
      <c r="F35" s="9"/>
    </row>
    <row r="36" spans="1:6" x14ac:dyDescent="0.25">
      <c r="A36" s="1" t="s">
        <v>20</v>
      </c>
      <c r="B36" s="68" t="s">
        <v>20</v>
      </c>
      <c r="C36" s="69" t="s">
        <v>24</v>
      </c>
      <c r="D36" s="13" t="s">
        <v>34</v>
      </c>
      <c r="E36" s="35"/>
      <c r="F36" s="9"/>
    </row>
    <row r="37" spans="1:6" x14ac:dyDescent="0.25">
      <c r="A37" s="18" t="s">
        <v>21</v>
      </c>
      <c r="B37" s="54">
        <v>400</v>
      </c>
      <c r="C37" s="53">
        <v>300</v>
      </c>
      <c r="D37" s="56">
        <f>+C37-B37</f>
        <v>-100</v>
      </c>
      <c r="E37" s="35"/>
      <c r="F37" s="9"/>
    </row>
    <row r="38" spans="1:6" x14ac:dyDescent="0.25">
      <c r="A38" s="18" t="s">
        <v>22</v>
      </c>
      <c r="B38" s="54">
        <v>300</v>
      </c>
      <c r="C38" s="53">
        <v>300</v>
      </c>
      <c r="D38" s="56">
        <f t="shared" ref="D38:D42" si="3">+C38-B38</f>
        <v>0</v>
      </c>
      <c r="E38" s="35"/>
      <c r="F38" s="9"/>
    </row>
    <row r="39" spans="1:6" x14ac:dyDescent="0.25">
      <c r="A39" s="18" t="s">
        <v>25</v>
      </c>
      <c r="B39" s="54">
        <v>150</v>
      </c>
      <c r="C39" s="53">
        <v>300</v>
      </c>
      <c r="D39" s="56">
        <f t="shared" si="3"/>
        <v>150</v>
      </c>
      <c r="E39" s="35"/>
      <c r="F39" s="9"/>
    </row>
    <row r="40" spans="1:6" x14ac:dyDescent="0.25">
      <c r="A40" s="18" t="s">
        <v>26</v>
      </c>
      <c r="B40" s="54">
        <v>300</v>
      </c>
      <c r="C40" s="53">
        <v>300</v>
      </c>
      <c r="D40" s="56">
        <f t="shared" si="3"/>
        <v>0</v>
      </c>
      <c r="E40" s="35"/>
      <c r="F40" s="9"/>
    </row>
    <row r="41" spans="1:6" x14ac:dyDescent="0.25">
      <c r="A41" s="18" t="s">
        <v>27</v>
      </c>
      <c r="B41" s="54">
        <v>225</v>
      </c>
      <c r="C41" s="53">
        <v>300</v>
      </c>
      <c r="D41" s="56">
        <f t="shared" si="3"/>
        <v>75</v>
      </c>
      <c r="E41" s="35"/>
      <c r="F41" s="9"/>
    </row>
    <row r="42" spans="1:6" ht="15.75" thickBot="1" x14ac:dyDescent="0.3">
      <c r="A42" s="19" t="s">
        <v>28</v>
      </c>
      <c r="B42" s="57">
        <v>150</v>
      </c>
      <c r="C42" s="70">
        <v>300</v>
      </c>
      <c r="D42" s="58">
        <f t="shared" si="3"/>
        <v>150</v>
      </c>
      <c r="E42" s="35"/>
      <c r="F42" s="9"/>
    </row>
    <row r="43" spans="1:6" x14ac:dyDescent="0.25">
      <c r="A43" s="14"/>
      <c r="B43" s="8"/>
      <c r="C43" s="8"/>
      <c r="D43" s="8"/>
      <c r="E43" s="8"/>
      <c r="F43" s="9"/>
    </row>
    <row r="44" spans="1:6" ht="15.75" thickBot="1" x14ac:dyDescent="0.3">
      <c r="A44" s="15"/>
      <c r="B44" s="4"/>
      <c r="C44" s="4"/>
      <c r="D44" s="4"/>
      <c r="E44" s="4"/>
      <c r="F44" s="5"/>
    </row>
    <row r="45" spans="1:6" x14ac:dyDescent="0.25">
      <c r="A45" s="35"/>
      <c r="B45" s="35"/>
      <c r="C45" s="35"/>
      <c r="D45" s="35"/>
      <c r="E45" s="35"/>
    </row>
    <row r="46" spans="1:6" x14ac:dyDescent="0.25">
      <c r="A46" s="35"/>
      <c r="B46" s="35"/>
      <c r="C46" s="35"/>
      <c r="D46" s="35"/>
      <c r="E46" s="35"/>
    </row>
    <row r="47" spans="1:6" x14ac:dyDescent="0.25">
      <c r="A47" s="35"/>
      <c r="B47" s="35"/>
      <c r="C47" s="35"/>
      <c r="D47" s="35"/>
      <c r="E47" s="35"/>
    </row>
  </sheetData>
  <mergeCells count="4">
    <mergeCell ref="B1:D1"/>
    <mergeCell ref="A4:B4"/>
    <mergeCell ref="A23:D23"/>
    <mergeCell ref="B11:D11"/>
  </mergeCells>
  <pageMargins left="0.7" right="0.7" top="0.75" bottom="0.75" header="0.3" footer="0.3"/>
  <pageSetup orientation="portrait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MORE ADVANCED ESTIMATOR</vt:lpstr>
      <vt:lpstr>EASY ESTIMATER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lshecter</dc:creator>
  <cp:lastModifiedBy>lshecter</cp:lastModifiedBy>
  <dcterms:created xsi:type="dcterms:W3CDTF">2014-03-21T14:20:50Z</dcterms:created>
  <dcterms:modified xsi:type="dcterms:W3CDTF">2014-03-26T21:10:23Z</dcterms:modified>
</cp:coreProperties>
</file>